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05" tabRatio="656" activeTab="0"/>
  </bookViews>
  <sheets>
    <sheet name="PAP 2022" sheetId="1" r:id="rId1"/>
  </sheets>
  <definedNames>
    <definedName name="_xlnm.Print_Area" localSheetId="0">'PAP 2022'!$A$1:$H$74</definedName>
    <definedName name="Z_E42CAC1E_51F4_4B01_AB28_1F63D70689D9_.wvu.Cols" localSheetId="0" hidden="1">'PAP 2022'!#REF!,'PAP 2022'!#REF!</definedName>
    <definedName name="Z_E9DD77E9_91CA_425D_97B2_9BEC3241DDA5_.wvu.Rows" localSheetId="0" hidden="1">'PAP 2022'!$63:$64</definedName>
    <definedName name="Z_EF223F63_8889_4304_B9E8_9656E566010F_.wvu.Rows" localSheetId="0" hidden="1">'PAP 2022'!$63:$64</definedName>
  </definedNames>
  <calcPr fullCalcOnLoad="1"/>
</workbook>
</file>

<file path=xl/sharedStrings.xml><?xml version="1.0" encoding="utf-8"?>
<sst xmlns="http://schemas.openxmlformats.org/spreadsheetml/2006/main" count="63" uniqueCount="57">
  <si>
    <t>PERD INMOV. Y GTOS EXT.</t>
  </si>
  <si>
    <t>Ayudas monetarias realizadas</t>
  </si>
  <si>
    <t>Nº</t>
  </si>
  <si>
    <t>NOMBRE CUENTA</t>
  </si>
  <si>
    <t>COMPRAS</t>
  </si>
  <si>
    <t>SERVICIOS EXTERIORES</t>
  </si>
  <si>
    <t>Transportes</t>
  </si>
  <si>
    <t>Trabajos realizados por otras empresas</t>
  </si>
  <si>
    <t>Publicidad/relaciones publicas</t>
  </si>
  <si>
    <t>INVERSIONES</t>
  </si>
  <si>
    <t>Otros servicios</t>
  </si>
  <si>
    <t>TRIBUTOS</t>
  </si>
  <si>
    <t>GASTOS DE PERSONAL</t>
  </si>
  <si>
    <t>Sueldos y salarios</t>
  </si>
  <si>
    <t>GASTOS FINANCIEROS</t>
  </si>
  <si>
    <t>Compras de material sanitario de consumo</t>
  </si>
  <si>
    <t>Compras de vestuario, lenceria y calzado</t>
  </si>
  <si>
    <t>Compras de otros aprovisionamientos</t>
  </si>
  <si>
    <t>Arrendamientos y canones</t>
  </si>
  <si>
    <t>Reparaciones y conservación</t>
  </si>
  <si>
    <t>Servicios de profesionales</t>
  </si>
  <si>
    <t>Primas de seguros</t>
  </si>
  <si>
    <t>Servicios bancarios y similares</t>
  </si>
  <si>
    <t>Suministros</t>
  </si>
  <si>
    <t>Seg.social cargo de la empresa</t>
  </si>
  <si>
    <t xml:space="preserve">Gastos de formación </t>
  </si>
  <si>
    <t>OTROS GASTOS GESTION</t>
  </si>
  <si>
    <t>Gastos de proyectos de investigación</t>
  </si>
  <si>
    <t>Compra de instrumental y pequeño utillaje</t>
  </si>
  <si>
    <t>Servicios asistenciales prestados profesionales</t>
  </si>
  <si>
    <t>TOTAL GASTO CORRIENTE</t>
  </si>
  <si>
    <t>GASTO CORRIENTE</t>
  </si>
  <si>
    <t>SPECT-CT con CT diagnóstico Medicina Nuclear</t>
  </si>
  <si>
    <t>Proyectos de Investigación.</t>
  </si>
  <si>
    <t>Facturación a terceros por prestaciones asistenciales, EC, EPA</t>
  </si>
  <si>
    <t>Convenios de colaboración y donaciones</t>
  </si>
  <si>
    <t>Renovación tecnológica asistencial</t>
  </si>
  <si>
    <t>PRESUPUESTO TOTAL APROBADO</t>
  </si>
  <si>
    <t>INGRESOS COMPLEMENTARIOS</t>
  </si>
  <si>
    <t>Ingresos financieros, excepcionales y otros varios</t>
  </si>
  <si>
    <t>TOTAL INGRESOS COMPLEMENTARIOS</t>
  </si>
  <si>
    <t>+ SUPERAVIT /// - DEFICIT</t>
  </si>
  <si>
    <t>Inmovilizado inmaterial</t>
  </si>
  <si>
    <t xml:space="preserve">TOTAL INVERSIONES </t>
  </si>
  <si>
    <t>GASTO CORRIENTE NETO</t>
  </si>
  <si>
    <t>Inmovilizado material - área asistencial + servicios generales</t>
  </si>
  <si>
    <t>Inmovilizado material - área de investigación</t>
  </si>
  <si>
    <t>PET/CT diagnóstico Medicina Nuclear</t>
  </si>
  <si>
    <t>Compra de productos farmacéuticos</t>
  </si>
  <si>
    <t>TOTAL PRESUPUESTO FRS</t>
  </si>
  <si>
    <t>CONCEPTO INGRESO</t>
  </si>
  <si>
    <t>CIERRE 2021</t>
  </si>
  <si>
    <t xml:space="preserve"> </t>
  </si>
  <si>
    <t>2023</t>
  </si>
  <si>
    <t>2024</t>
  </si>
  <si>
    <t>2025</t>
  </si>
  <si>
    <t>PROGRAMA DE ACTUACIÓN PLURIANUAL 2022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</si>
</sst>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&quot;pta&quot;_-;\-* #,##0\ &quot;pta&quot;_-;_-* &quot;-&quot;\ &quot;pta&quot;_-;_-@_-"/>
    <numFmt numFmtId="167" formatCode="_-* #,##0\ _p_t_a_-;\-* #,##0\ _p_t_a_-;_-* &quot;-&quot;\ _p_t_a_-;_-@_-"/>
    <numFmt numFmtId="168" formatCode="_-* #,##0.00\ &quot;pta&quot;_-;\-* #,##0.00\ &quot;pta&quot;_-;_-* &quot;-&quot;??\ &quot;pta&quot;_-;_-@_-"/>
    <numFmt numFmtId="169" formatCode="_-* #,##0.00\ _p_t_a_-;\-* #,##0.00\ _p_t_a_-;_-* &quot;-&quot;??\ _p_t_a_-;_-@_-"/>
    <numFmt numFmtId="170" formatCode="#,##0.00_ ;[Red]\-#,##0.00\ "/>
    <numFmt numFmtId="171" formatCode="#,##0_ ;[Red]\-#,##0\ "/>
    <numFmt numFmtId="172" formatCode="0000000"/>
    <numFmt numFmtId="173" formatCode="dd\-mm\-yyyy"/>
    <numFmt numFmtId="174" formatCode="dd\-mm\-yyyy\ hh:mm:ss"/>
    <numFmt numFmtId="175" formatCode="#,##0.00000"/>
    <numFmt numFmtId="176" formatCode="#,##0.000_ ;[Red]\-#,##0.000\ "/>
    <numFmt numFmtId="177" formatCode="#,##0.00000_ ;[Red]\-#,##0.00000\ "/>
    <numFmt numFmtId="178" formatCode="0.0000_ ;[Red]\-0.0000\ "/>
    <numFmt numFmtId="179" formatCode="#,##0.00\ &quot;€&quot;"/>
    <numFmt numFmtId="180" formatCode="d\-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_ ;[Red]\-0\ "/>
    <numFmt numFmtId="186" formatCode="0.0000%"/>
    <numFmt numFmtId="187" formatCode="_-[$€-2]\ * #,##0.00_-;\-[$€-2]\ * #,##0.00_-;_-[$€-2]\ * &quot;-&quot;??_-;_-@_-"/>
    <numFmt numFmtId="188" formatCode="#,##0.0000_ ;[Red]\-#,##0.0000\ "/>
    <numFmt numFmtId="189" formatCode="0.00000%"/>
    <numFmt numFmtId="190" formatCode="#,##0_ ;\-#,##0\ "/>
    <numFmt numFmtId="191" formatCode="#,##0.0"/>
    <numFmt numFmtId="192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30"/>
      <name val="Arial"/>
      <family val="2"/>
    </font>
    <font>
      <b/>
      <sz val="10"/>
      <color indexed="30"/>
      <name val="Arial"/>
      <family val="2"/>
    </font>
    <font>
      <sz val="9"/>
      <color indexed="30"/>
      <name val="Arial"/>
      <family val="2"/>
    </font>
    <font>
      <b/>
      <sz val="12"/>
      <color indexed="30"/>
      <name val="Arial"/>
      <family val="2"/>
    </font>
    <font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70C0"/>
      <name val="Arial"/>
      <family val="2"/>
    </font>
    <font>
      <b/>
      <sz val="10"/>
      <color rgb="FF0070C0"/>
      <name val="Arial"/>
      <family val="2"/>
    </font>
    <font>
      <sz val="9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31" borderId="5" applyNumberFormat="0" applyFont="0" applyAlignment="0" applyProtection="0"/>
    <xf numFmtId="0" fontId="9" fillId="31" borderId="5" applyNumberFormat="0" applyFont="0" applyAlignment="0" applyProtection="0"/>
    <xf numFmtId="9" fontId="0" fillId="0" borderId="0" applyFont="0" applyFill="0" applyBorder="0" applyAlignment="0" applyProtection="0"/>
    <xf numFmtId="0" fontId="44" fillId="20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13">
    <xf numFmtId="0" fontId="0" fillId="0" borderId="0" xfId="0" applyAlignment="1">
      <alignment/>
    </xf>
    <xf numFmtId="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3" fontId="3" fillId="0" borderId="0" xfId="0" applyNumberFormat="1" applyFont="1" applyFill="1" applyAlignment="1">
      <alignment horizontal="center" vertical="center" wrapText="1"/>
    </xf>
    <xf numFmtId="3" fontId="3" fillId="32" borderId="0" xfId="0" applyNumberFormat="1" applyFont="1" applyFill="1" applyAlignment="1">
      <alignment horizontal="center" vertical="center" wrapText="1"/>
    </xf>
    <xf numFmtId="1" fontId="4" fillId="0" borderId="11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1" fontId="4" fillId="0" borderId="13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6" fillId="18" borderId="16" xfId="0" applyNumberFormat="1" applyFont="1" applyFill="1" applyBorder="1" applyAlignment="1">
      <alignment/>
    </xf>
    <xf numFmtId="4" fontId="6" fillId="18" borderId="17" xfId="0" applyNumberFormat="1" applyFont="1" applyFill="1" applyBorder="1" applyAlignment="1">
      <alignment/>
    </xf>
    <xf numFmtId="1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1" fontId="5" fillId="33" borderId="16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4" fontId="5" fillId="33" borderId="21" xfId="0" applyNumberFormat="1" applyFont="1" applyFill="1" applyBorder="1" applyAlignment="1">
      <alignment/>
    </xf>
    <xf numFmtId="1" fontId="5" fillId="33" borderId="15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6" fillId="18" borderId="22" xfId="0" applyNumberFormat="1" applyFont="1" applyFill="1" applyBorder="1" applyAlignment="1">
      <alignment/>
    </xf>
    <xf numFmtId="4" fontId="6" fillId="18" borderId="17" xfId="0" applyNumberFormat="1" applyFont="1" applyFill="1" applyBorder="1" applyAlignment="1">
      <alignment horizontal="left"/>
    </xf>
    <xf numFmtId="4" fontId="6" fillId="18" borderId="17" xfId="0" applyNumberFormat="1" applyFont="1" applyFill="1" applyBorder="1" applyAlignment="1">
      <alignment horizontal="left" vertical="center"/>
    </xf>
    <xf numFmtId="4" fontId="6" fillId="18" borderId="17" xfId="0" applyNumberFormat="1" applyFont="1" applyFill="1" applyBorder="1" applyAlignment="1" quotePrefix="1">
      <alignment horizontal="left" vertical="center"/>
    </xf>
    <xf numFmtId="1" fontId="6" fillId="18" borderId="16" xfId="0" applyNumberFormat="1" applyFont="1" applyFill="1" applyBorder="1" applyAlignment="1">
      <alignment horizontal="left" vertical="center"/>
    </xf>
    <xf numFmtId="1" fontId="6" fillId="18" borderId="16" xfId="0" applyNumberFormat="1" applyFont="1" applyFill="1" applyBorder="1" applyAlignment="1">
      <alignment horizontal="left"/>
    </xf>
    <xf numFmtId="3" fontId="10" fillId="0" borderId="15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0" borderId="24" xfId="0" applyFont="1" applyFill="1" applyBorder="1" applyAlignment="1">
      <alignment vertical="center" wrapText="1"/>
    </xf>
    <xf numFmtId="4" fontId="3" fillId="0" borderId="25" xfId="0" applyNumberFormat="1" applyFont="1" applyBorder="1" applyAlignment="1">
      <alignment/>
    </xf>
    <xf numFmtId="0" fontId="4" fillId="0" borderId="26" xfId="0" applyFont="1" applyFill="1" applyBorder="1" applyAlignment="1">
      <alignment vertical="center" wrapText="1"/>
    </xf>
    <xf numFmtId="4" fontId="3" fillId="0" borderId="27" xfId="0" applyNumberFormat="1" applyFont="1" applyBorder="1" applyAlignment="1">
      <alignment/>
    </xf>
    <xf numFmtId="0" fontId="4" fillId="0" borderId="28" xfId="0" applyFont="1" applyFill="1" applyBorder="1" applyAlignment="1">
      <alignment vertical="center" wrapText="1"/>
    </xf>
    <xf numFmtId="1" fontId="4" fillId="0" borderId="20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0" fontId="4" fillId="0" borderId="26" xfId="0" applyFont="1" applyBorder="1" applyAlignment="1">
      <alignment/>
    </xf>
    <xf numFmtId="3" fontId="7" fillId="0" borderId="0" xfId="0" applyNumberFormat="1" applyFont="1" applyFill="1" applyAlignment="1" quotePrefix="1">
      <alignment horizontal="left"/>
    </xf>
    <xf numFmtId="3" fontId="7" fillId="0" borderId="0" xfId="0" applyNumberFormat="1" applyFont="1" applyFill="1" applyAlignment="1">
      <alignment horizontal="left"/>
    </xf>
    <xf numFmtId="10" fontId="7" fillId="0" borderId="0" xfId="0" applyNumberFormat="1" applyFont="1" applyFill="1" applyBorder="1" applyAlignment="1" quotePrefix="1">
      <alignment horizontal="left" vertical="center" wrapText="1"/>
    </xf>
    <xf numFmtId="3" fontId="7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/>
    </xf>
    <xf numFmtId="1" fontId="8" fillId="18" borderId="16" xfId="0" applyNumberFormat="1" applyFont="1" applyFill="1" applyBorder="1" applyAlignment="1">
      <alignment horizontal="left" vertical="center"/>
    </xf>
    <xf numFmtId="4" fontId="8" fillId="18" borderId="17" xfId="0" applyNumberFormat="1" applyFont="1" applyFill="1" applyBorder="1" applyAlignment="1" quotePrefix="1">
      <alignment horizontal="left" vertical="center"/>
    </xf>
    <xf numFmtId="3" fontId="8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1" fontId="5" fillId="4" borderId="16" xfId="0" applyNumberFormat="1" applyFont="1" applyFill="1" applyBorder="1" applyAlignment="1">
      <alignment horizontal="center" vertical="center" wrapText="1"/>
    </xf>
    <xf numFmtId="4" fontId="5" fillId="4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/>
    </xf>
    <xf numFmtId="4" fontId="5" fillId="4" borderId="31" xfId="0" applyNumberFormat="1" applyFont="1" applyFill="1" applyBorder="1" applyAlignment="1">
      <alignment horizontal="center" vertical="center" wrapText="1"/>
    </xf>
    <xf numFmtId="3" fontId="3" fillId="35" borderId="16" xfId="0" applyNumberFormat="1" applyFont="1" applyFill="1" applyBorder="1" applyAlignment="1">
      <alignment horizontal="center" vertical="center" wrapText="1"/>
    </xf>
    <xf numFmtId="171" fontId="5" fillId="33" borderId="32" xfId="0" applyNumberFormat="1" applyFont="1" applyFill="1" applyBorder="1" applyAlignment="1">
      <alignment/>
    </xf>
    <xf numFmtId="171" fontId="4" fillId="0" borderId="33" xfId="0" applyNumberFormat="1" applyFont="1" applyBorder="1" applyAlignment="1">
      <alignment/>
    </xf>
    <xf numFmtId="171" fontId="5" fillId="33" borderId="34" xfId="0" applyNumberFormat="1" applyFont="1" applyFill="1" applyBorder="1" applyAlignment="1">
      <alignment/>
    </xf>
    <xf numFmtId="171" fontId="6" fillId="18" borderId="31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1" fontId="6" fillId="18" borderId="3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0" fontId="6" fillId="18" borderId="31" xfId="0" applyNumberFormat="1" applyFont="1" applyFill="1" applyBorder="1" applyAlignment="1">
      <alignment/>
    </xf>
    <xf numFmtId="3" fontId="50" fillId="35" borderId="16" xfId="0" applyNumberFormat="1" applyFont="1" applyFill="1" applyBorder="1" applyAlignment="1">
      <alignment horizontal="center" vertical="center" wrapText="1"/>
    </xf>
    <xf numFmtId="3" fontId="50" fillId="35" borderId="22" xfId="0" applyNumberFormat="1" applyFont="1" applyFill="1" applyBorder="1" applyAlignment="1">
      <alignment horizontal="center" vertical="center" wrapText="1"/>
    </xf>
    <xf numFmtId="171" fontId="51" fillId="33" borderId="32" xfId="0" applyNumberFormat="1" applyFont="1" applyFill="1" applyBorder="1" applyAlignment="1">
      <alignment/>
    </xf>
    <xf numFmtId="171" fontId="52" fillId="0" borderId="33" xfId="0" applyNumberFormat="1" applyFont="1" applyBorder="1" applyAlignment="1">
      <alignment/>
    </xf>
    <xf numFmtId="171" fontId="51" fillId="33" borderId="34" xfId="0" applyNumberFormat="1" applyFont="1" applyFill="1" applyBorder="1" applyAlignment="1">
      <alignment/>
    </xf>
    <xf numFmtId="171" fontId="52" fillId="0" borderId="35" xfId="0" applyNumberFormat="1" applyFont="1" applyBorder="1" applyAlignment="1">
      <alignment/>
    </xf>
    <xf numFmtId="171" fontId="52" fillId="0" borderId="35" xfId="0" applyNumberFormat="1" applyFont="1" applyFill="1" applyBorder="1" applyAlignment="1">
      <alignment/>
    </xf>
    <xf numFmtId="171" fontId="53" fillId="18" borderId="31" xfId="0" applyNumberFormat="1" applyFont="1" applyFill="1" applyBorder="1" applyAlignment="1">
      <alignment/>
    </xf>
    <xf numFmtId="3" fontId="52" fillId="0" borderId="0" xfId="0" applyNumberFormat="1" applyFont="1" applyFill="1" applyAlignment="1">
      <alignment/>
    </xf>
    <xf numFmtId="3" fontId="52" fillId="0" borderId="36" xfId="0" applyNumberFormat="1" applyFont="1" applyFill="1" applyBorder="1" applyAlignment="1">
      <alignment/>
    </xf>
    <xf numFmtId="3" fontId="52" fillId="0" borderId="37" xfId="0" applyNumberFormat="1" applyFont="1" applyFill="1" applyBorder="1" applyAlignment="1">
      <alignment/>
    </xf>
    <xf numFmtId="3" fontId="53" fillId="0" borderId="0" xfId="0" applyNumberFormat="1" applyFont="1" applyFill="1" applyBorder="1" applyAlignment="1">
      <alignment/>
    </xf>
    <xf numFmtId="3" fontId="53" fillId="0" borderId="0" xfId="0" applyNumberFormat="1" applyFont="1" applyFill="1" applyAlignment="1">
      <alignment/>
    </xf>
    <xf numFmtId="171" fontId="53" fillId="18" borderId="31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3" fontId="52" fillId="0" borderId="0" xfId="0" applyNumberFormat="1" applyFont="1" applyFill="1" applyBorder="1" applyAlignment="1">
      <alignment/>
    </xf>
    <xf numFmtId="190" fontId="53" fillId="18" borderId="31" xfId="0" applyNumberFormat="1" applyFont="1" applyFill="1" applyBorder="1" applyAlignment="1">
      <alignment/>
    </xf>
    <xf numFmtId="3" fontId="54" fillId="0" borderId="0" xfId="0" applyNumberFormat="1" applyFont="1" applyFill="1" applyAlignment="1">
      <alignment/>
    </xf>
    <xf numFmtId="171" fontId="51" fillId="33" borderId="38" xfId="0" applyNumberFormat="1" applyFont="1" applyFill="1" applyBorder="1" applyAlignment="1">
      <alignment/>
    </xf>
    <xf numFmtId="171" fontId="51" fillId="33" borderId="31" xfId="0" applyNumberFormat="1" applyFont="1" applyFill="1" applyBorder="1" applyAlignment="1">
      <alignment/>
    </xf>
    <xf numFmtId="171" fontId="51" fillId="33" borderId="39" xfId="0" applyNumberFormat="1" applyFont="1" applyFill="1" applyBorder="1" applyAlignment="1">
      <alignment/>
    </xf>
    <xf numFmtId="3" fontId="52" fillId="0" borderId="32" xfId="0" applyNumberFormat="1" applyFont="1" applyFill="1" applyBorder="1" applyAlignment="1">
      <alignment/>
    </xf>
    <xf numFmtId="3" fontId="52" fillId="0" borderId="35" xfId="0" applyNumberFormat="1" applyFont="1" applyFill="1" applyBorder="1" applyAlignment="1">
      <alignment/>
    </xf>
    <xf numFmtId="3" fontId="52" fillId="0" borderId="40" xfId="0" applyNumberFormat="1" applyFont="1" applyFill="1" applyBorder="1" applyAlignment="1">
      <alignment/>
    </xf>
    <xf numFmtId="171" fontId="52" fillId="0" borderId="41" xfId="0" applyNumberFormat="1" applyFont="1" applyFill="1" applyBorder="1" applyAlignment="1">
      <alignment/>
    </xf>
    <xf numFmtId="49" fontId="51" fillId="4" borderId="31" xfId="0" applyNumberFormat="1" applyFont="1" applyFill="1" applyBorder="1" applyAlignment="1">
      <alignment horizontal="center" vertical="center" wrapText="1"/>
    </xf>
    <xf numFmtId="171" fontId="4" fillId="0" borderId="33" xfId="0" applyNumberFormat="1" applyFont="1" applyFill="1" applyBorder="1" applyAlignment="1">
      <alignment/>
    </xf>
    <xf numFmtId="10" fontId="3" fillId="0" borderId="0" xfId="62" applyNumberFormat="1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5" fillId="0" borderId="0" xfId="62" applyNumberFormat="1" applyFont="1" applyFill="1" applyAlignment="1">
      <alignment/>
    </xf>
    <xf numFmtId="10" fontId="4" fillId="0" borderId="0" xfId="62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10" fontId="11" fillId="0" borderId="0" xfId="62" applyNumberFormat="1" applyFont="1" applyFill="1" applyAlignment="1">
      <alignment/>
    </xf>
    <xf numFmtId="10" fontId="11" fillId="0" borderId="0" xfId="0" applyNumberFormat="1" applyFont="1" applyFill="1" applyAlignment="1">
      <alignment/>
    </xf>
    <xf numFmtId="3" fontId="5" fillId="33" borderId="34" xfId="0" applyNumberFormat="1" applyFont="1" applyFill="1" applyBorder="1" applyAlignment="1">
      <alignment/>
    </xf>
    <xf numFmtId="169" fontId="3" fillId="0" borderId="0" xfId="51" applyFont="1" applyFill="1" applyAlignment="1">
      <alignment horizontal="center" vertical="center" wrapText="1"/>
    </xf>
    <xf numFmtId="3" fontId="4" fillId="0" borderId="36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171" fontId="4" fillId="0" borderId="36" xfId="0" applyNumberFormat="1" applyFont="1" applyFill="1" applyBorder="1" applyAlignment="1">
      <alignment/>
    </xf>
    <xf numFmtId="171" fontId="4" fillId="0" borderId="37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Notas 2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16</xdr:row>
      <xdr:rowOff>9525</xdr:rowOff>
    </xdr:to>
    <xdr:sp>
      <xdr:nvSpPr>
        <xdr:cNvPr id="1" name="AutoShape 129"/>
        <xdr:cNvSpPr>
          <a:spLocks/>
        </xdr:cNvSpPr>
      </xdr:nvSpPr>
      <xdr:spPr>
        <a:xfrm>
          <a:off x="3086100" y="2981325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16</xdr:row>
      <xdr:rowOff>9525</xdr:rowOff>
    </xdr:to>
    <xdr:sp>
      <xdr:nvSpPr>
        <xdr:cNvPr id="2" name="AutoShape 129"/>
        <xdr:cNvSpPr>
          <a:spLocks/>
        </xdr:cNvSpPr>
      </xdr:nvSpPr>
      <xdr:spPr>
        <a:xfrm>
          <a:off x="3086100" y="2981325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0</xdr:colOff>
      <xdr:row>16</xdr:row>
      <xdr:rowOff>9525</xdr:rowOff>
    </xdr:to>
    <xdr:sp>
      <xdr:nvSpPr>
        <xdr:cNvPr id="3" name="AutoShape 129"/>
        <xdr:cNvSpPr>
          <a:spLocks/>
        </xdr:cNvSpPr>
      </xdr:nvSpPr>
      <xdr:spPr>
        <a:xfrm>
          <a:off x="3086100" y="2981325"/>
          <a:ext cx="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6</xdr:col>
      <xdr:colOff>857250</xdr:colOff>
      <xdr:row>7</xdr:row>
      <xdr:rowOff>142875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5723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9:AB128"/>
  <sheetViews>
    <sheetView showGridLines="0" tabSelected="1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1" sqref="E11"/>
    </sheetView>
  </sheetViews>
  <sheetFormatPr defaultColWidth="11.421875" defaultRowHeight="12.75"/>
  <cols>
    <col min="1" max="1" width="4.00390625" style="4" bestFit="1" customWidth="1"/>
    <col min="2" max="2" width="42.28125" style="1" customWidth="1"/>
    <col min="3" max="3" width="2.57421875" style="45" customWidth="1"/>
    <col min="4" max="4" width="17.7109375" style="9" customWidth="1"/>
    <col min="5" max="5" width="17.7109375" style="79" customWidth="1"/>
    <col min="6" max="8" width="16.421875" style="79" customWidth="1"/>
    <col min="9" max="9" width="11.421875" style="102" customWidth="1"/>
    <col min="10" max="10" width="11.421875" style="103" customWidth="1"/>
    <col min="11" max="11" width="11.421875" style="9" customWidth="1"/>
    <col min="12" max="12" width="11.421875" style="102" customWidth="1"/>
    <col min="13" max="27" width="11.421875" style="9" customWidth="1"/>
    <col min="28" max="16384" width="11.421875" style="3" customWidth="1"/>
  </cols>
  <sheetData>
    <row r="1" ht="15"/>
    <row r="2" ht="15"/>
    <row r="3" ht="15"/>
    <row r="4" ht="15"/>
    <row r="5" ht="15"/>
    <row r="6" ht="15"/>
    <row r="7" ht="15"/>
    <row r="8" ht="15"/>
    <row r="9" spans="2:7" ht="15" customHeight="1">
      <c r="B9" s="112" t="s">
        <v>56</v>
      </c>
      <c r="C9" s="112"/>
      <c r="D9" s="112"/>
      <c r="E9" s="112"/>
      <c r="F9" s="112"/>
      <c r="G9" s="112"/>
    </row>
    <row r="10" ht="15.75" thickBot="1"/>
    <row r="11" spans="1:27" s="6" customFormat="1" ht="42" customHeight="1" thickBot="1">
      <c r="A11" s="55" t="s">
        <v>2</v>
      </c>
      <c r="B11" s="56" t="s">
        <v>3</v>
      </c>
      <c r="C11" s="57"/>
      <c r="D11" s="59" t="s">
        <v>51</v>
      </c>
      <c r="E11" s="97">
        <v>2022</v>
      </c>
      <c r="F11" s="97" t="s">
        <v>53</v>
      </c>
      <c r="G11" s="97" t="s">
        <v>54</v>
      </c>
      <c r="H11" s="97" t="s">
        <v>55</v>
      </c>
      <c r="I11" s="99"/>
      <c r="J11" s="100"/>
      <c r="K11" s="5"/>
      <c r="L11" s="99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6" customFormat="1" ht="16.5" thickBot="1">
      <c r="A12" s="13"/>
      <c r="B12" s="25" t="s">
        <v>31</v>
      </c>
      <c r="C12" s="47"/>
      <c r="D12" s="60"/>
      <c r="E12" s="72"/>
      <c r="F12" s="71"/>
      <c r="G12" s="71"/>
      <c r="H12" s="71"/>
      <c r="I12" s="99"/>
      <c r="J12" s="100"/>
      <c r="K12" s="5"/>
      <c r="L12" s="107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18" customFormat="1" ht="12.75" customHeight="1">
      <c r="A13" s="23">
        <v>60</v>
      </c>
      <c r="B13" s="24" t="s">
        <v>4</v>
      </c>
      <c r="C13" s="45"/>
      <c r="D13" s="61">
        <f>SUM(D14:D20)</f>
        <v>6002258.74</v>
      </c>
      <c r="E13" s="90">
        <v>4858188.447248217</v>
      </c>
      <c r="F13" s="73">
        <v>4769572.307260876</v>
      </c>
      <c r="G13" s="73">
        <f>F13*1.043</f>
        <v>4974663.9164730925</v>
      </c>
      <c r="H13" s="73">
        <f>G13*1.037</f>
        <v>5158726.481382596</v>
      </c>
      <c r="I13" s="101"/>
      <c r="J13" s="101"/>
      <c r="K13" s="17"/>
      <c r="L13" s="10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12" ht="12.75" customHeight="1">
      <c r="A14" s="7">
        <v>600</v>
      </c>
      <c r="B14" s="11" t="s">
        <v>48</v>
      </c>
      <c r="C14" s="44"/>
      <c r="D14" s="62">
        <v>1214203.7</v>
      </c>
      <c r="E14" s="76">
        <v>2089960.2597122202</v>
      </c>
      <c r="F14" s="74">
        <v>1882982.7008</v>
      </c>
      <c r="G14" s="74">
        <f aca="true" t="shared" si="0" ref="G14:G47">F14*1.043</f>
        <v>1963950.9569344</v>
      </c>
      <c r="H14" s="74">
        <f aca="true" t="shared" si="1" ref="H14:H40">G14*1.037</f>
        <v>2036617.1423409726</v>
      </c>
      <c r="I14" s="101"/>
      <c r="J14" s="101"/>
      <c r="L14" s="101"/>
    </row>
    <row r="15" spans="1:12" ht="12.75" customHeight="1">
      <c r="A15" s="10">
        <v>601</v>
      </c>
      <c r="B15" s="11" t="s">
        <v>15</v>
      </c>
      <c r="D15" s="62">
        <v>953250.44</v>
      </c>
      <c r="E15" s="76">
        <v>988728.9211666667</v>
      </c>
      <c r="F15" s="74">
        <v>1076921.92832</v>
      </c>
      <c r="G15" s="74">
        <f t="shared" si="0"/>
        <v>1123229.57123776</v>
      </c>
      <c r="H15" s="74">
        <f t="shared" si="1"/>
        <v>1164789.065373557</v>
      </c>
      <c r="I15" s="101"/>
      <c r="J15" s="101"/>
      <c r="L15" s="101"/>
    </row>
    <row r="16" spans="1:12" ht="12.75" customHeight="1">
      <c r="A16" s="10">
        <v>602</v>
      </c>
      <c r="B16" s="11" t="s">
        <v>28</v>
      </c>
      <c r="D16" s="62">
        <v>34761.1</v>
      </c>
      <c r="E16" s="77">
        <v>45000</v>
      </c>
      <c r="F16" s="74">
        <v>46710</v>
      </c>
      <c r="G16" s="74">
        <f t="shared" si="0"/>
        <v>48718.53</v>
      </c>
      <c r="H16" s="74">
        <f t="shared" si="1"/>
        <v>50521.11560999999</v>
      </c>
      <c r="I16" s="101"/>
      <c r="J16" s="101"/>
      <c r="L16" s="101"/>
    </row>
    <row r="17" spans="1:12" ht="12.75" customHeight="1">
      <c r="A17" s="10">
        <v>604</v>
      </c>
      <c r="B17" s="11" t="s">
        <v>16</v>
      </c>
      <c r="D17" s="62">
        <v>10796.37</v>
      </c>
      <c r="E17" s="76">
        <v>10000</v>
      </c>
      <c r="F17" s="74">
        <v>10800</v>
      </c>
      <c r="G17" s="74">
        <f t="shared" si="0"/>
        <v>11264.4</v>
      </c>
      <c r="H17" s="74">
        <f t="shared" si="1"/>
        <v>11681.182799999999</v>
      </c>
      <c r="I17" s="101"/>
      <c r="J17" s="101"/>
      <c r="L17" s="101"/>
    </row>
    <row r="18" spans="1:12" ht="12.75" customHeight="1">
      <c r="A18" s="10">
        <v>605</v>
      </c>
      <c r="B18" s="11" t="s">
        <v>17</v>
      </c>
      <c r="D18" s="62">
        <v>45645</v>
      </c>
      <c r="E18" s="76">
        <v>43050</v>
      </c>
      <c r="F18" s="74">
        <v>53076.600000000006</v>
      </c>
      <c r="G18" s="74">
        <f t="shared" si="0"/>
        <v>55358.893800000005</v>
      </c>
      <c r="H18" s="74">
        <f t="shared" si="1"/>
        <v>57407.1728706</v>
      </c>
      <c r="I18" s="101"/>
      <c r="J18" s="101"/>
      <c r="L18" s="101"/>
    </row>
    <row r="19" spans="1:12" ht="12.75" customHeight="1">
      <c r="A19" s="10">
        <v>606</v>
      </c>
      <c r="B19" s="11" t="s">
        <v>7</v>
      </c>
      <c r="D19" s="62">
        <v>0</v>
      </c>
      <c r="E19" s="76">
        <v>735562</v>
      </c>
      <c r="F19" s="74">
        <v>445899.84</v>
      </c>
      <c r="G19" s="74">
        <f t="shared" si="0"/>
        <v>465073.53312</v>
      </c>
      <c r="H19" s="74">
        <f t="shared" si="1"/>
        <v>482281.25384543993</v>
      </c>
      <c r="I19" s="101"/>
      <c r="J19" s="101"/>
      <c r="L19" s="101"/>
    </row>
    <row r="20" spans="1:12" ht="12.75" customHeight="1" thickBot="1">
      <c r="A20" s="7">
        <v>607</v>
      </c>
      <c r="B20" s="11" t="s">
        <v>29</v>
      </c>
      <c r="C20" s="44"/>
      <c r="D20" s="62">
        <v>3743602.13</v>
      </c>
      <c r="E20" s="76">
        <v>945887.2663693298</v>
      </c>
      <c r="F20" s="74">
        <v>1253181.2381408762</v>
      </c>
      <c r="G20" s="74">
        <f t="shared" si="0"/>
        <v>1307068.0313809337</v>
      </c>
      <c r="H20" s="74">
        <f t="shared" si="1"/>
        <v>1355429.548542028</v>
      </c>
      <c r="I20" s="101"/>
      <c r="J20" s="101"/>
      <c r="L20" s="101"/>
    </row>
    <row r="21" spans="1:24" s="18" customFormat="1" ht="12.75" customHeight="1">
      <c r="A21" s="15">
        <v>62</v>
      </c>
      <c r="B21" s="16" t="s">
        <v>5</v>
      </c>
      <c r="C21" s="45"/>
      <c r="D21" s="61">
        <f>SUM(D22:D30)</f>
        <v>3572524.5299999993</v>
      </c>
      <c r="E21" s="75">
        <v>3982097.892483333</v>
      </c>
      <c r="F21" s="73">
        <v>3816066.6922633336</v>
      </c>
      <c r="G21" s="73">
        <f t="shared" si="0"/>
        <v>3980157.560030657</v>
      </c>
      <c r="H21" s="73">
        <f t="shared" si="1"/>
        <v>4127423.389751791</v>
      </c>
      <c r="I21" s="101"/>
      <c r="J21" s="101"/>
      <c r="K21" s="17"/>
      <c r="L21" s="101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7" ht="12.75" customHeight="1">
      <c r="A22" s="7">
        <v>621</v>
      </c>
      <c r="B22" s="8" t="s">
        <v>18</v>
      </c>
      <c r="D22" s="62">
        <v>151650.47</v>
      </c>
      <c r="E22" s="76">
        <v>152661.35120000003</v>
      </c>
      <c r="F22" s="74">
        <v>146181.08160000003</v>
      </c>
      <c r="G22" s="74">
        <f t="shared" si="0"/>
        <v>152466.86810880003</v>
      </c>
      <c r="H22" s="74">
        <f t="shared" si="1"/>
        <v>158108.14222882563</v>
      </c>
      <c r="I22" s="101"/>
      <c r="J22" s="101"/>
      <c r="L22" s="101"/>
      <c r="Y22" s="3"/>
      <c r="Z22" s="3"/>
      <c r="AA22" s="3"/>
    </row>
    <row r="23" spans="1:27" ht="12.75" customHeight="1">
      <c r="A23" s="10">
        <v>622</v>
      </c>
      <c r="B23" s="11" t="s">
        <v>19</v>
      </c>
      <c r="C23" s="44"/>
      <c r="D23" s="62">
        <v>2085922.64</v>
      </c>
      <c r="E23" s="76">
        <v>2361463.3966053333</v>
      </c>
      <c r="F23" s="74">
        <v>2031653.2364233336</v>
      </c>
      <c r="G23" s="74">
        <f t="shared" si="0"/>
        <v>2119014.3255895367</v>
      </c>
      <c r="H23" s="74">
        <f t="shared" si="1"/>
        <v>2197417.8556363494</v>
      </c>
      <c r="I23" s="101"/>
      <c r="J23" s="101"/>
      <c r="L23" s="101"/>
      <c r="Y23" s="3"/>
      <c r="Z23" s="3"/>
      <c r="AA23" s="3"/>
    </row>
    <row r="24" spans="1:27" ht="12.75" customHeight="1">
      <c r="A24" s="10">
        <v>623</v>
      </c>
      <c r="B24" s="11" t="s">
        <v>20</v>
      </c>
      <c r="D24" s="62">
        <v>744950.07</v>
      </c>
      <c r="E24" s="77">
        <v>838212.210628</v>
      </c>
      <c r="F24" s="74">
        <v>864831.3466399999</v>
      </c>
      <c r="G24" s="74">
        <f t="shared" si="0"/>
        <v>902019.0945455198</v>
      </c>
      <c r="H24" s="74">
        <f t="shared" si="1"/>
        <v>935393.8010437039</v>
      </c>
      <c r="I24" s="101"/>
      <c r="J24" s="101"/>
      <c r="L24" s="101"/>
      <c r="Y24" s="3"/>
      <c r="Z24" s="3"/>
      <c r="AA24" s="3"/>
    </row>
    <row r="25" spans="1:27" ht="12.75" customHeight="1">
      <c r="A25" s="10">
        <v>624</v>
      </c>
      <c r="B25" s="11" t="s">
        <v>6</v>
      </c>
      <c r="D25" s="62">
        <v>12915.53</v>
      </c>
      <c r="E25" s="77">
        <v>15000</v>
      </c>
      <c r="F25" s="74">
        <v>14796.000000000002</v>
      </c>
      <c r="G25" s="74">
        <f t="shared" si="0"/>
        <v>15432.228000000001</v>
      </c>
      <c r="H25" s="74">
        <f t="shared" si="1"/>
        <v>16003.220436</v>
      </c>
      <c r="I25" s="101"/>
      <c r="J25" s="101"/>
      <c r="L25" s="101"/>
      <c r="Y25" s="3"/>
      <c r="Z25" s="3"/>
      <c r="AA25" s="3"/>
    </row>
    <row r="26" spans="1:27" ht="12.75" customHeight="1">
      <c r="A26" s="7">
        <v>625</v>
      </c>
      <c r="B26" s="8" t="s">
        <v>21</v>
      </c>
      <c r="D26" s="62">
        <v>56029.94</v>
      </c>
      <c r="E26" s="77">
        <v>63454.481999999996</v>
      </c>
      <c r="F26" s="74">
        <v>156395.5276</v>
      </c>
      <c r="G26" s="74">
        <f t="shared" si="0"/>
        <v>163120.53528679998</v>
      </c>
      <c r="H26" s="74">
        <f t="shared" si="1"/>
        <v>169155.99509241155</v>
      </c>
      <c r="I26" s="101"/>
      <c r="J26" s="101"/>
      <c r="L26" s="101"/>
      <c r="Y26" s="3"/>
      <c r="Z26" s="3"/>
      <c r="AA26" s="3"/>
    </row>
    <row r="27" spans="1:27" ht="12.75" customHeight="1">
      <c r="A27" s="10">
        <v>626</v>
      </c>
      <c r="B27" s="11" t="s">
        <v>22</v>
      </c>
      <c r="D27" s="62">
        <v>2000.76</v>
      </c>
      <c r="E27" s="77">
        <v>4250</v>
      </c>
      <c r="F27" s="74">
        <v>15000</v>
      </c>
      <c r="G27" s="74">
        <f t="shared" si="0"/>
        <v>15644.999999999998</v>
      </c>
      <c r="H27" s="74">
        <f t="shared" si="1"/>
        <v>16223.864999999996</v>
      </c>
      <c r="I27" s="101"/>
      <c r="J27" s="101"/>
      <c r="L27" s="101"/>
      <c r="Y27" s="3"/>
      <c r="Z27" s="3"/>
      <c r="AA27" s="3"/>
    </row>
    <row r="28" spans="1:27" ht="12.75" customHeight="1">
      <c r="A28" s="10">
        <v>627</v>
      </c>
      <c r="B28" s="11" t="s">
        <v>8</v>
      </c>
      <c r="C28" s="44"/>
      <c r="D28" s="62">
        <v>24916.54</v>
      </c>
      <c r="E28" s="77">
        <v>39000</v>
      </c>
      <c r="F28" s="74">
        <v>25920</v>
      </c>
      <c r="G28" s="74">
        <f t="shared" si="0"/>
        <v>27034.559999999998</v>
      </c>
      <c r="H28" s="74">
        <f t="shared" si="1"/>
        <v>28034.838719999996</v>
      </c>
      <c r="I28" s="101"/>
      <c r="J28" s="101"/>
      <c r="L28" s="101"/>
      <c r="Y28" s="3"/>
      <c r="Z28" s="3"/>
      <c r="AA28" s="3"/>
    </row>
    <row r="29" spans="1:27" ht="12.75" customHeight="1">
      <c r="A29" s="10">
        <v>628</v>
      </c>
      <c r="B29" s="11" t="s">
        <v>23</v>
      </c>
      <c r="D29" s="62">
        <v>99872.45</v>
      </c>
      <c r="E29" s="77">
        <v>122793.95205</v>
      </c>
      <c r="F29" s="74">
        <v>129373.20000000001</v>
      </c>
      <c r="G29" s="74">
        <f t="shared" si="0"/>
        <v>134936.2476</v>
      </c>
      <c r="H29" s="74">
        <f t="shared" si="1"/>
        <v>139928.88876119998</v>
      </c>
      <c r="I29" s="101"/>
      <c r="J29" s="101"/>
      <c r="L29" s="101"/>
      <c r="Y29" s="3"/>
      <c r="Z29" s="3"/>
      <c r="AA29" s="3"/>
    </row>
    <row r="30" spans="1:27" ht="12.75" customHeight="1" thickBot="1">
      <c r="A30" s="7">
        <v>629</v>
      </c>
      <c r="B30" s="8" t="s">
        <v>10</v>
      </c>
      <c r="D30" s="62">
        <v>394266.13</v>
      </c>
      <c r="E30" s="76">
        <v>385262.5</v>
      </c>
      <c r="F30" s="74">
        <v>431916.3</v>
      </c>
      <c r="G30" s="74">
        <f t="shared" si="0"/>
        <v>450488.70089999994</v>
      </c>
      <c r="H30" s="74">
        <f t="shared" si="1"/>
        <v>467156.7828332999</v>
      </c>
      <c r="I30" s="101"/>
      <c r="J30" s="101"/>
      <c r="L30" s="101"/>
      <c r="Y30" s="3"/>
      <c r="Z30" s="3"/>
      <c r="AA30" s="3"/>
    </row>
    <row r="31" spans="1:24" s="18" customFormat="1" ht="12.75" customHeight="1" thickBot="1">
      <c r="A31" s="19">
        <v>63</v>
      </c>
      <c r="B31" s="20" t="s">
        <v>11</v>
      </c>
      <c r="C31" s="45"/>
      <c r="D31" s="106">
        <v>-34951.13</v>
      </c>
      <c r="E31" s="91">
        <v>18000</v>
      </c>
      <c r="F31" s="75">
        <v>16000</v>
      </c>
      <c r="G31" s="75">
        <f t="shared" si="0"/>
        <v>16688</v>
      </c>
      <c r="H31" s="75">
        <f t="shared" si="1"/>
        <v>17305.456</v>
      </c>
      <c r="I31" s="101"/>
      <c r="J31" s="101"/>
      <c r="K31" s="17"/>
      <c r="L31" s="10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7" ht="12.75" customHeight="1">
      <c r="A32" s="15">
        <v>64</v>
      </c>
      <c r="B32" s="16" t="s">
        <v>12</v>
      </c>
      <c r="D32" s="61">
        <f>SUM(D33:D35)</f>
        <v>11389101.129999999</v>
      </c>
      <c r="E32" s="75">
        <v>11464500</v>
      </c>
      <c r="F32" s="73">
        <v>12212339.999999998</v>
      </c>
      <c r="G32" s="73">
        <f t="shared" si="0"/>
        <v>12737470.619999997</v>
      </c>
      <c r="H32" s="73">
        <f t="shared" si="1"/>
        <v>13208757.032939997</v>
      </c>
      <c r="I32" s="101"/>
      <c r="J32" s="101"/>
      <c r="L32" s="101"/>
      <c r="Y32" s="3"/>
      <c r="Z32" s="3"/>
      <c r="AA32" s="3"/>
    </row>
    <row r="33" spans="1:27" ht="12.75" customHeight="1">
      <c r="A33" s="10">
        <v>640</v>
      </c>
      <c r="B33" s="11" t="s">
        <v>13</v>
      </c>
      <c r="C33" s="44"/>
      <c r="D33" s="98">
        <f>8723265.91+8196.01</f>
        <v>8731461.92</v>
      </c>
      <c r="E33" s="77">
        <v>8888000</v>
      </c>
      <c r="F33" s="74">
        <v>9465140.287467549</v>
      </c>
      <c r="G33" s="74">
        <f t="shared" si="0"/>
        <v>9872141.319828652</v>
      </c>
      <c r="H33" s="74">
        <f t="shared" si="1"/>
        <v>10237410.54866231</v>
      </c>
      <c r="I33" s="101"/>
      <c r="J33" s="101"/>
      <c r="L33" s="101"/>
      <c r="Y33" s="3"/>
      <c r="Z33" s="3"/>
      <c r="AA33" s="3"/>
    </row>
    <row r="34" spans="1:27" ht="12.75" customHeight="1">
      <c r="A34" s="10">
        <v>642</v>
      </c>
      <c r="B34" s="11" t="s">
        <v>24</v>
      </c>
      <c r="D34" s="98">
        <v>2642731.59</v>
      </c>
      <c r="E34" s="77">
        <v>2556500</v>
      </c>
      <c r="F34" s="74">
        <v>2722505.7543779016</v>
      </c>
      <c r="G34" s="74">
        <f t="shared" si="0"/>
        <v>2839573.501816151</v>
      </c>
      <c r="H34" s="74">
        <f t="shared" si="1"/>
        <v>2944637.7213833486</v>
      </c>
      <c r="I34" s="101"/>
      <c r="J34" s="101"/>
      <c r="L34" s="101"/>
      <c r="Y34" s="3"/>
      <c r="Z34" s="3"/>
      <c r="AA34" s="3"/>
    </row>
    <row r="35" spans="1:24" s="18" customFormat="1" ht="12.75" customHeight="1" thickBot="1">
      <c r="A35" s="10">
        <v>646</v>
      </c>
      <c r="B35" s="11" t="s">
        <v>25</v>
      </c>
      <c r="C35" s="45"/>
      <c r="D35" s="62">
        <v>14907.62</v>
      </c>
      <c r="E35" s="96">
        <v>20000</v>
      </c>
      <c r="F35" s="74">
        <v>24693.958154548818</v>
      </c>
      <c r="G35" s="74">
        <f t="shared" si="0"/>
        <v>25755.798355194416</v>
      </c>
      <c r="H35" s="74">
        <f t="shared" si="1"/>
        <v>26708.762894336607</v>
      </c>
      <c r="I35" s="101"/>
      <c r="J35" s="101"/>
      <c r="K35" s="17"/>
      <c r="L35" s="101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</row>
    <row r="36" spans="1:27" ht="12.75" customHeight="1">
      <c r="A36" s="21">
        <v>65</v>
      </c>
      <c r="B36" s="22" t="s">
        <v>26</v>
      </c>
      <c r="D36" s="61">
        <f>SUM(D37:D38)</f>
        <v>75183.58</v>
      </c>
      <c r="E36" s="73">
        <v>68000</v>
      </c>
      <c r="F36" s="73">
        <v>81147.1</v>
      </c>
      <c r="G36" s="73">
        <f t="shared" si="0"/>
        <v>84636.4253</v>
      </c>
      <c r="H36" s="73">
        <f t="shared" si="1"/>
        <v>87767.9730361</v>
      </c>
      <c r="I36" s="101"/>
      <c r="J36" s="101"/>
      <c r="L36" s="101"/>
      <c r="Y36" s="3"/>
      <c r="Z36" s="3"/>
      <c r="AA36" s="3"/>
    </row>
    <row r="37" spans="1:27" ht="12.75" customHeight="1">
      <c r="A37" s="12">
        <v>652</v>
      </c>
      <c r="B37" s="2" t="s">
        <v>1</v>
      </c>
      <c r="D37" s="62">
        <v>49961</v>
      </c>
      <c r="E37" s="74">
        <v>36500</v>
      </c>
      <c r="F37" s="74">
        <v>40752</v>
      </c>
      <c r="G37" s="74">
        <f t="shared" si="0"/>
        <v>42504.335999999996</v>
      </c>
      <c r="H37" s="74">
        <f t="shared" si="1"/>
        <v>44076.99643199999</v>
      </c>
      <c r="I37" s="101"/>
      <c r="J37" s="101"/>
      <c r="L37" s="101"/>
      <c r="Y37" s="3"/>
      <c r="Z37" s="3"/>
      <c r="AA37" s="3"/>
    </row>
    <row r="38" spans="1:24" s="18" customFormat="1" ht="12.75" customHeight="1" thickBot="1">
      <c r="A38" s="10">
        <v>657</v>
      </c>
      <c r="B38" s="11" t="s">
        <v>27</v>
      </c>
      <c r="C38" s="45"/>
      <c r="D38" s="62">
        <v>25222.58</v>
      </c>
      <c r="E38" s="77">
        <v>31500</v>
      </c>
      <c r="F38" s="74">
        <v>40395.1</v>
      </c>
      <c r="G38" s="74">
        <f t="shared" si="0"/>
        <v>42132.08929999999</v>
      </c>
      <c r="H38" s="74">
        <f t="shared" si="1"/>
        <v>43690.97660409999</v>
      </c>
      <c r="I38" s="101"/>
      <c r="J38" s="101"/>
      <c r="K38" s="17"/>
      <c r="L38" s="101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18" customFormat="1" ht="12.75" customHeight="1" thickBot="1">
      <c r="A39" s="19">
        <v>66</v>
      </c>
      <c r="B39" s="20" t="s">
        <v>14</v>
      </c>
      <c r="C39" s="45"/>
      <c r="D39" s="63">
        <v>10814.56</v>
      </c>
      <c r="E39" s="91">
        <v>13245</v>
      </c>
      <c r="F39" s="75">
        <v>14000</v>
      </c>
      <c r="G39" s="75">
        <f t="shared" si="0"/>
        <v>14601.999999999998</v>
      </c>
      <c r="H39" s="75">
        <f t="shared" si="1"/>
        <v>15142.273999999998</v>
      </c>
      <c r="I39" s="101"/>
      <c r="J39" s="101"/>
      <c r="K39" s="17"/>
      <c r="L39" s="101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spans="1:12" ht="12.75" customHeight="1" thickBot="1">
      <c r="A40" s="19">
        <v>67</v>
      </c>
      <c r="B40" s="20" t="s">
        <v>0</v>
      </c>
      <c r="D40" s="63">
        <v>48555.95</v>
      </c>
      <c r="E40" s="92">
        <v>10000</v>
      </c>
      <c r="F40" s="75">
        <v>10000</v>
      </c>
      <c r="G40" s="75">
        <f t="shared" si="0"/>
        <v>10430</v>
      </c>
      <c r="H40" s="75">
        <f t="shared" si="1"/>
        <v>10815.91</v>
      </c>
      <c r="I40" s="101"/>
      <c r="J40" s="101"/>
      <c r="L40" s="101"/>
    </row>
    <row r="41" spans="1:12" ht="16.5" thickBot="1">
      <c r="A41" s="13"/>
      <c r="B41" s="14" t="s">
        <v>30</v>
      </c>
      <c r="D41" s="64">
        <f>D13+D21+D31+D32+D36+D39+D40</f>
        <v>21063487.359999992</v>
      </c>
      <c r="E41" s="78">
        <v>20414031.33973155</v>
      </c>
      <c r="F41" s="78">
        <v>20919126.099524207</v>
      </c>
      <c r="G41" s="78">
        <f>G13+G21+G31+G32+G36+G39+G40</f>
        <v>21818648.521803744</v>
      </c>
      <c r="H41" s="78">
        <f>H13+H21+H31+H32+H36+H39+H40</f>
        <v>22625938.517110486</v>
      </c>
      <c r="I41" s="101"/>
      <c r="J41" s="101"/>
      <c r="L41" s="101"/>
    </row>
    <row r="42" ht="16.5" customHeight="1" thickBot="1">
      <c r="G42" s="79">
        <f t="shared" si="0"/>
        <v>0</v>
      </c>
    </row>
    <row r="43" spans="1:8" ht="16.5" customHeight="1" thickBot="1">
      <c r="A43" s="13"/>
      <c r="B43" s="25" t="s">
        <v>38</v>
      </c>
      <c r="D43" s="60"/>
      <c r="E43" s="72"/>
      <c r="F43" s="71"/>
      <c r="G43" s="71">
        <f t="shared" si="0"/>
        <v>0</v>
      </c>
      <c r="H43" s="71"/>
    </row>
    <row r="44" spans="1:8" ht="17.25" customHeight="1">
      <c r="A44" s="33"/>
      <c r="B44" s="34" t="s">
        <v>33</v>
      </c>
      <c r="C44" s="44"/>
      <c r="D44" s="108">
        <f>-991680.12+43941.9</f>
        <v>-947738.22</v>
      </c>
      <c r="E44" s="93">
        <v>-1097596.19</v>
      </c>
      <c r="F44" s="93">
        <v>-1034067</v>
      </c>
      <c r="G44" s="93">
        <f t="shared" si="0"/>
        <v>-1078531.8809999998</v>
      </c>
      <c r="H44" s="93">
        <f>G44*1.037</f>
        <v>-1118437.5605969997</v>
      </c>
    </row>
    <row r="45" spans="1:8" ht="26.25" customHeight="1">
      <c r="A45" s="35"/>
      <c r="B45" s="36" t="s">
        <v>34</v>
      </c>
      <c r="C45" s="46"/>
      <c r="D45" s="109">
        <v>512157.54</v>
      </c>
      <c r="E45" s="94">
        <v>-527378</v>
      </c>
      <c r="F45" s="94">
        <v>-535000</v>
      </c>
      <c r="G45" s="94">
        <f t="shared" si="0"/>
        <v>-558005</v>
      </c>
      <c r="H45" s="94">
        <f>G45*1.037</f>
        <v>-578651.1849999999</v>
      </c>
    </row>
    <row r="46" spans="1:8" ht="12.75" customHeight="1">
      <c r="A46" s="35"/>
      <c r="B46" s="36" t="s">
        <v>35</v>
      </c>
      <c r="C46" s="46"/>
      <c r="D46" s="109">
        <f>-432288.9-43941.9</f>
        <v>-476230.80000000005</v>
      </c>
      <c r="E46" s="94">
        <v>-343000</v>
      </c>
      <c r="F46" s="94">
        <v>-460000.38</v>
      </c>
      <c r="G46" s="94">
        <f t="shared" si="0"/>
        <v>-479780.39634</v>
      </c>
      <c r="H46" s="94">
        <f>G46*1.037</f>
        <v>-497532.27100457996</v>
      </c>
    </row>
    <row r="47" spans="1:8" ht="21" customHeight="1" thickBot="1">
      <c r="A47" s="37"/>
      <c r="B47" s="38" t="s">
        <v>39</v>
      </c>
      <c r="C47" s="46"/>
      <c r="D47" s="109">
        <v>-220557.4</v>
      </c>
      <c r="E47" s="95">
        <v>-36000</v>
      </c>
      <c r="F47" s="95">
        <v>-80750</v>
      </c>
      <c r="G47" s="95">
        <f t="shared" si="0"/>
        <v>-84222.25</v>
      </c>
      <c r="H47" s="95">
        <f>G47*1.037</f>
        <v>-87338.47325</v>
      </c>
    </row>
    <row r="48" spans="1:8" ht="16.5" thickBot="1">
      <c r="A48" s="13"/>
      <c r="B48" s="14" t="s">
        <v>40</v>
      </c>
      <c r="C48" s="46"/>
      <c r="D48" s="64">
        <f>SUM(D44:D47)</f>
        <v>-1132368.88</v>
      </c>
      <c r="E48" s="78">
        <v>-2003974.19</v>
      </c>
      <c r="F48" s="78">
        <v>-2109817.38</v>
      </c>
      <c r="G48" s="78">
        <f>SUM(G44:G47)</f>
        <v>-2200539.5273399996</v>
      </c>
      <c r="H48" s="78">
        <f>SUM(H44:H47)</f>
        <v>-2281959.4898515795</v>
      </c>
    </row>
    <row r="49" spans="1:8" ht="16.5" customHeight="1" thickBot="1">
      <c r="A49" s="48"/>
      <c r="B49" s="3"/>
      <c r="C49" s="46"/>
      <c r="D49" s="65"/>
      <c r="E49" s="83"/>
      <c r="F49" s="82"/>
      <c r="G49" s="82"/>
      <c r="H49" s="82"/>
    </row>
    <row r="50" spans="1:8" ht="16.5" thickBot="1">
      <c r="A50" s="13"/>
      <c r="B50" s="14" t="s">
        <v>44</v>
      </c>
      <c r="D50" s="67">
        <f>D41+D48+1</f>
        <v>19931119.479999993</v>
      </c>
      <c r="E50" s="84">
        <f>E41+E48</f>
        <v>18410057.14973155</v>
      </c>
      <c r="F50" s="84">
        <v>18809308.71952421</v>
      </c>
      <c r="G50" s="84">
        <f>G41+G48</f>
        <v>19618108.994463746</v>
      </c>
      <c r="H50" s="84">
        <f>H41+H48</f>
        <v>20343979.027258907</v>
      </c>
    </row>
    <row r="51" spans="1:8" ht="16.5" customHeight="1" thickBot="1">
      <c r="A51" s="48"/>
      <c r="B51" s="3"/>
      <c r="D51" s="68"/>
      <c r="E51" s="86"/>
      <c r="F51" s="85"/>
      <c r="G51" s="85"/>
      <c r="H51" s="85"/>
    </row>
    <row r="52" spans="1:8" ht="18.75" customHeight="1" thickBot="1">
      <c r="A52" s="29"/>
      <c r="B52" s="27" t="s">
        <v>37</v>
      </c>
      <c r="D52" s="67">
        <v>17866275</v>
      </c>
      <c r="E52" s="84">
        <v>18410057</v>
      </c>
      <c r="F52" s="84">
        <f>F50</f>
        <v>18809308.71952421</v>
      </c>
      <c r="G52" s="84">
        <f>G50</f>
        <v>19618108.994463746</v>
      </c>
      <c r="H52" s="84">
        <f>H50</f>
        <v>20343979.027258907</v>
      </c>
    </row>
    <row r="53" spans="4:8" ht="16.5" customHeight="1" thickBot="1">
      <c r="D53" s="69"/>
      <c r="E53" s="87"/>
      <c r="F53" s="87"/>
      <c r="G53" s="87"/>
      <c r="H53" s="87"/>
    </row>
    <row r="54" spans="1:8" ht="18.75" customHeight="1" thickBot="1">
      <c r="A54" s="29"/>
      <c r="B54" s="28" t="s">
        <v>41</v>
      </c>
      <c r="D54" s="70">
        <f>D52-D50</f>
        <v>-2064844.479999993</v>
      </c>
      <c r="E54" s="88">
        <f>E52-E50</f>
        <v>-0.14973155036568642</v>
      </c>
      <c r="F54" s="88">
        <f>F52-F50</f>
        <v>0</v>
      </c>
      <c r="G54" s="88">
        <f>G52-G50</f>
        <v>0</v>
      </c>
      <c r="H54" s="88">
        <f>H52-H50</f>
        <v>0</v>
      </c>
    </row>
    <row r="55" spans="4:8" ht="18.75" customHeight="1">
      <c r="D55" s="66"/>
      <c r="F55" s="83"/>
      <c r="G55" s="83"/>
      <c r="H55" s="83"/>
    </row>
    <row r="56" spans="4:8" ht="18.75" customHeight="1">
      <c r="D56" s="66"/>
      <c r="F56" s="83"/>
      <c r="G56" s="83"/>
      <c r="H56" s="83"/>
    </row>
    <row r="57" spans="4:8" ht="18.75" customHeight="1" thickBot="1">
      <c r="D57" s="66"/>
      <c r="E57" s="86"/>
      <c r="F57" s="83"/>
      <c r="G57" s="83"/>
      <c r="H57" s="83"/>
    </row>
    <row r="58" spans="1:28" ht="42" customHeight="1" thickBot="1">
      <c r="A58" s="55"/>
      <c r="B58" s="56" t="s">
        <v>50</v>
      </c>
      <c r="C58" s="58"/>
      <c r="D58" s="59" t="s">
        <v>51</v>
      </c>
      <c r="E58" s="97">
        <v>2022</v>
      </c>
      <c r="F58" s="97" t="s">
        <v>53</v>
      </c>
      <c r="G58" s="97" t="s">
        <v>54</v>
      </c>
      <c r="H58" s="97" t="s">
        <v>55</v>
      </c>
      <c r="AB58" s="9"/>
    </row>
    <row r="59" spans="1:28" ht="16.5" thickBot="1">
      <c r="A59" s="13"/>
      <c r="B59" s="25" t="s">
        <v>9</v>
      </c>
      <c r="D59" s="60"/>
      <c r="E59" s="72"/>
      <c r="F59" s="71"/>
      <c r="G59" s="71"/>
      <c r="H59" s="71"/>
      <c r="AB59" s="9"/>
    </row>
    <row r="60" spans="1:28" ht="15">
      <c r="A60" s="39"/>
      <c r="B60" s="40" t="s">
        <v>42</v>
      </c>
      <c r="D60" s="110">
        <v>27406.58</v>
      </c>
      <c r="E60" s="80">
        <v>2500</v>
      </c>
      <c r="F60" s="80">
        <v>10130</v>
      </c>
      <c r="G60" s="74">
        <f aca="true" t="shared" si="2" ref="G60:G65">F60*1.043</f>
        <v>10565.59</v>
      </c>
      <c r="H60" s="74">
        <f aca="true" t="shared" si="3" ref="H60:H65">G60*1.037</f>
        <v>10956.516829999999</v>
      </c>
      <c r="AB60" s="9"/>
    </row>
    <row r="61" spans="1:28" ht="15">
      <c r="A61" s="41"/>
      <c r="B61" s="42" t="s">
        <v>45</v>
      </c>
      <c r="D61" s="111">
        <f>758406.87-336952.64</f>
        <v>421454.23</v>
      </c>
      <c r="E61" s="81">
        <v>597499.8</v>
      </c>
      <c r="F61" s="81">
        <v>393054</v>
      </c>
      <c r="G61" s="74">
        <f t="shared" si="2"/>
        <v>409955.322</v>
      </c>
      <c r="H61" s="74">
        <f t="shared" si="3"/>
        <v>425123.668914</v>
      </c>
      <c r="AB61" s="9"/>
    </row>
    <row r="62" spans="1:28" ht="15">
      <c r="A62" s="41"/>
      <c r="B62" s="42" t="s">
        <v>46</v>
      </c>
      <c r="D62" s="111">
        <v>336952.64</v>
      </c>
      <c r="E62" s="81">
        <v>1020900</v>
      </c>
      <c r="F62" s="81">
        <v>1012770</v>
      </c>
      <c r="G62" s="74">
        <f t="shared" si="2"/>
        <v>1056319.1099999999</v>
      </c>
      <c r="H62" s="74">
        <f t="shared" si="3"/>
        <v>1095402.9170699997</v>
      </c>
      <c r="AB62" s="9"/>
    </row>
    <row r="63" spans="1:28" ht="15" hidden="1">
      <c r="A63" s="41"/>
      <c r="B63" s="43" t="s">
        <v>32</v>
      </c>
      <c r="D63" s="111">
        <v>0</v>
      </c>
      <c r="E63" s="81"/>
      <c r="F63" s="81">
        <v>0</v>
      </c>
      <c r="G63" s="74">
        <f t="shared" si="2"/>
        <v>0</v>
      </c>
      <c r="H63" s="74">
        <f t="shared" si="3"/>
        <v>0</v>
      </c>
      <c r="AB63" s="9"/>
    </row>
    <row r="64" spans="1:28" ht="15" hidden="1">
      <c r="A64" s="41"/>
      <c r="B64" s="43" t="s">
        <v>47</v>
      </c>
      <c r="D64" s="111">
        <v>0</v>
      </c>
      <c r="E64" s="81"/>
      <c r="F64" s="81">
        <v>0</v>
      </c>
      <c r="G64" s="74">
        <f t="shared" si="2"/>
        <v>0</v>
      </c>
      <c r="H64" s="74">
        <f t="shared" si="3"/>
        <v>0</v>
      </c>
      <c r="AB64" s="9"/>
    </row>
    <row r="65" spans="1:28" ht="15.75" thickBot="1">
      <c r="A65" s="41"/>
      <c r="B65" s="43" t="s">
        <v>36</v>
      </c>
      <c r="C65" s="44"/>
      <c r="D65" s="111"/>
      <c r="E65" s="81"/>
      <c r="F65" s="81">
        <v>204946</v>
      </c>
      <c r="G65" s="74">
        <f t="shared" si="2"/>
        <v>213758.67799999999</v>
      </c>
      <c r="H65" s="74">
        <f t="shared" si="3"/>
        <v>221667.74908599997</v>
      </c>
      <c r="AB65" s="9"/>
    </row>
    <row r="66" spans="1:8" ht="16.5" thickBot="1">
      <c r="A66" s="13"/>
      <c r="B66" s="14" t="s">
        <v>43</v>
      </c>
      <c r="D66" s="67">
        <f>SUM(D60:D65)</f>
        <v>785813.45</v>
      </c>
      <c r="E66" s="84">
        <f>SUM(E60:E65)</f>
        <v>1620899.8</v>
      </c>
      <c r="F66" s="84">
        <v>1620900</v>
      </c>
      <c r="G66" s="84">
        <f>SUM(G60:G65)</f>
        <v>1690598.7</v>
      </c>
      <c r="H66" s="84">
        <f>SUM(H60:H65)</f>
        <v>1753150.8518999997</v>
      </c>
    </row>
    <row r="67" spans="1:5" ht="15.75" thickBot="1">
      <c r="A67" s="3"/>
      <c r="B67" s="3"/>
      <c r="E67" s="86"/>
    </row>
    <row r="68" spans="1:8" ht="16.5" thickBot="1">
      <c r="A68" s="30"/>
      <c r="B68" s="26" t="s">
        <v>37</v>
      </c>
      <c r="D68" s="67">
        <f>2887685+435000</f>
        <v>3322685</v>
      </c>
      <c r="E68" s="84">
        <v>1620900</v>
      </c>
      <c r="F68" s="84">
        <f>F66</f>
        <v>1620900</v>
      </c>
      <c r="G68" s="84">
        <f>G66</f>
        <v>1690598.7</v>
      </c>
      <c r="H68" s="84">
        <f>H66</f>
        <v>1753150.8518999997</v>
      </c>
    </row>
    <row r="69" spans="1:8" ht="16.5" thickBot="1">
      <c r="A69" s="31"/>
      <c r="B69" s="32"/>
      <c r="D69" s="49"/>
      <c r="E69" s="87"/>
      <c r="F69" s="89"/>
      <c r="G69" s="89"/>
      <c r="H69" s="89"/>
    </row>
    <row r="70" spans="1:8" ht="18.75" customHeight="1" thickBot="1">
      <c r="A70" s="29"/>
      <c r="B70" s="28" t="s">
        <v>41</v>
      </c>
      <c r="D70" s="67">
        <f>D68-D66</f>
        <v>2536871.55</v>
      </c>
      <c r="E70" s="84">
        <f>E68-E66</f>
        <v>0.19999999995343387</v>
      </c>
      <c r="F70" s="84">
        <f>F68-F66</f>
        <v>0</v>
      </c>
      <c r="G70" s="84">
        <f>G68-G66</f>
        <v>0</v>
      </c>
      <c r="H70" s="84">
        <f>H68-H66</f>
        <v>0</v>
      </c>
    </row>
    <row r="71" ht="15">
      <c r="A71" s="9"/>
    </row>
    <row r="72" ht="15">
      <c r="A72" s="9"/>
    </row>
    <row r="73" ht="15.75" thickBot="1">
      <c r="A73" s="9"/>
    </row>
    <row r="74" spans="1:27" s="54" customFormat="1" ht="18.75" thickBot="1">
      <c r="A74" s="50"/>
      <c r="B74" s="51" t="s">
        <v>49</v>
      </c>
      <c r="C74" s="52"/>
      <c r="D74" s="67">
        <f>D50+D66</f>
        <v>20716932.929999992</v>
      </c>
      <c r="E74" s="67">
        <f>E50+E66</f>
        <v>20030956.94973155</v>
      </c>
      <c r="F74" s="84">
        <f>F50+F66</f>
        <v>20430208.71952421</v>
      </c>
      <c r="G74" s="84">
        <f>G50+G66</f>
        <v>21308707.694463745</v>
      </c>
      <c r="H74" s="84">
        <f>H50+H66</f>
        <v>22097129.879158907</v>
      </c>
      <c r="I74" s="104"/>
      <c r="J74" s="105"/>
      <c r="K74" s="53"/>
      <c r="L74" s="104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</row>
    <row r="75" ht="15">
      <c r="A75" s="9"/>
    </row>
    <row r="76" ht="15">
      <c r="A76" s="9"/>
    </row>
    <row r="77" ht="15">
      <c r="A77" s="9"/>
    </row>
    <row r="78" spans="1:4" ht="15">
      <c r="A78" s="9"/>
      <c r="D78" s="9" t="s">
        <v>52</v>
      </c>
    </row>
    <row r="79" ht="15">
      <c r="A79" s="9"/>
    </row>
    <row r="80" ht="15">
      <c r="A80" s="9"/>
    </row>
    <row r="81" ht="15">
      <c r="A81" s="9"/>
    </row>
    <row r="82" ht="15">
      <c r="A82" s="9"/>
    </row>
    <row r="83" ht="15">
      <c r="A83" s="9"/>
    </row>
    <row r="84" ht="15">
      <c r="A84" s="9"/>
    </row>
    <row r="85" ht="15">
      <c r="A85" s="9"/>
    </row>
    <row r="86" ht="15">
      <c r="A86" s="9"/>
    </row>
    <row r="87" ht="15">
      <c r="A87" s="9"/>
    </row>
    <row r="88" ht="15">
      <c r="A88" s="9"/>
    </row>
    <row r="89" ht="15">
      <c r="A89" s="9"/>
    </row>
    <row r="90" ht="15">
      <c r="A90" s="9"/>
    </row>
    <row r="91" ht="15">
      <c r="A91" s="9"/>
    </row>
    <row r="92" ht="15">
      <c r="A92" s="9"/>
    </row>
    <row r="93" ht="15">
      <c r="A93" s="9"/>
    </row>
    <row r="94" ht="15">
      <c r="A94" s="9"/>
    </row>
    <row r="95" ht="15">
      <c r="A95" s="9"/>
    </row>
    <row r="96" ht="15">
      <c r="A96" s="9"/>
    </row>
    <row r="97" ht="15">
      <c r="A97" s="9"/>
    </row>
    <row r="98" ht="15">
      <c r="A98" s="9"/>
    </row>
    <row r="99" ht="15">
      <c r="A99" s="9"/>
    </row>
    <row r="100" ht="15">
      <c r="A100" s="9"/>
    </row>
    <row r="101" ht="15">
      <c r="A101" s="9"/>
    </row>
    <row r="102" ht="15">
      <c r="A102" s="9"/>
    </row>
    <row r="103" ht="15">
      <c r="A103" s="9"/>
    </row>
    <row r="104" ht="15">
      <c r="A104" s="9"/>
    </row>
    <row r="105" ht="15">
      <c r="A105" s="9"/>
    </row>
    <row r="106" ht="15">
      <c r="A106" s="9"/>
    </row>
    <row r="107" ht="15">
      <c r="A107" s="9"/>
    </row>
    <row r="108" ht="15">
      <c r="A108" s="9"/>
    </row>
    <row r="109" ht="15">
      <c r="A109" s="9"/>
    </row>
    <row r="110" ht="15">
      <c r="A110" s="9"/>
    </row>
    <row r="111" ht="15">
      <c r="A111" s="9"/>
    </row>
    <row r="112" ht="15">
      <c r="A112" s="9"/>
    </row>
    <row r="113" ht="15">
      <c r="A113" s="9"/>
    </row>
    <row r="114" ht="15">
      <c r="A114" s="9"/>
    </row>
    <row r="115" ht="15">
      <c r="A115" s="9"/>
    </row>
    <row r="116" ht="15">
      <c r="A116" s="9"/>
    </row>
    <row r="117" ht="15">
      <c r="A117" s="9"/>
    </row>
    <row r="118" ht="15">
      <c r="A118" s="9"/>
    </row>
    <row r="119" ht="15">
      <c r="A119" s="9"/>
    </row>
    <row r="120" ht="15">
      <c r="A120" s="9"/>
    </row>
    <row r="121" ht="15">
      <c r="A121" s="9"/>
    </row>
    <row r="122" ht="15">
      <c r="A122" s="9"/>
    </row>
    <row r="123" ht="15">
      <c r="A123" s="9"/>
    </row>
    <row r="124" ht="15">
      <c r="A124" s="9"/>
    </row>
    <row r="125" ht="15">
      <c r="A125" s="9"/>
    </row>
    <row r="126" ht="15">
      <c r="A126" s="9"/>
    </row>
    <row r="127" ht="15">
      <c r="A127" s="9"/>
    </row>
    <row r="128" ht="15">
      <c r="A128" s="9"/>
    </row>
  </sheetData>
  <sheetProtection/>
  <mergeCells count="1">
    <mergeCell ref="B9:G9"/>
  </mergeCells>
  <printOptions horizontalCentered="1" verticalCentered="1"/>
  <pageMargins left="0" right="0" top="0.5905511811023623" bottom="0" header="0.7874015748031497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 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Laura Gonzalez Lafuente</cp:lastModifiedBy>
  <cp:lastPrinted>2023-06-07T10:56:16Z</cp:lastPrinted>
  <dcterms:created xsi:type="dcterms:W3CDTF">2001-10-26T13:50:36Z</dcterms:created>
  <dcterms:modified xsi:type="dcterms:W3CDTF">2023-06-07T10:57:03Z</dcterms:modified>
  <cp:category/>
  <cp:version/>
  <cp:contentType/>
  <cp:contentStatus/>
</cp:coreProperties>
</file>